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入力" sheetId="1" state="visible" r:id="rId1"/>
    <sheet xmlns:r="http://schemas.openxmlformats.org/officeDocument/2006/relationships" name="計算" sheetId="2" state="visible" r:id="rId2"/>
    <sheet xmlns:r="http://schemas.openxmlformats.org/officeDocument/2006/relationships" name="レポート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color rgb="00555555"/>
      <sz val="9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FFFDE7"/>
      </patternFill>
    </fill>
    <fill>
      <patternFill patternType="solid">
        <fgColor rgb="00F7F7F7"/>
      </patternFill>
    </fill>
    <fill>
      <patternFill patternType="solid">
        <fgColor rgb="00D9E8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2" fillId="4" borderId="1" pivotButton="0" quotePrefix="0" xfId="0"/>
    <xf numFmtId="0" fontId="0" fillId="3" borderId="1" pivotButton="0" quotePrefix="0" xfId="0"/>
    <xf numFmtId="0" fontId="0" fillId="5" borderId="1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4" customWidth="1" min="3" max="3"/>
    <col width="52" customWidth="1" min="4" max="4"/>
    <col width="4" customWidth="1" min="5" max="5"/>
    <col width="10" customWidth="1" min="6" max="6"/>
  </cols>
  <sheetData>
    <row r="1">
      <c r="A1" s="1" t="inlineStr">
        <is>
          <t>ねじり応力・軸強度 計算ツール（自動計算）</t>
        </is>
      </c>
    </row>
    <row r="3">
      <c r="A3" s="2" t="inlineStr">
        <is>
          <t>案件名</t>
        </is>
      </c>
      <c r="B3" s="3" t="inlineStr"/>
    </row>
    <row r="4">
      <c r="A4" s="2" t="inlineStr">
        <is>
          <t>設計者</t>
        </is>
      </c>
      <c r="B4" s="3" t="inlineStr"/>
    </row>
    <row r="6">
      <c r="A6" s="2" t="inlineStr">
        <is>
          <t>トルク T [N·m]</t>
        </is>
      </c>
      <c r="B6" s="3" t="n">
        <v>50</v>
      </c>
      <c r="D6" s="4" t="inlineStr">
        <is>
          <t>※ N·m → 計算では N·mm に変換</t>
        </is>
      </c>
    </row>
    <row r="7">
      <c r="A7" s="2" t="inlineStr">
        <is>
          <t>軸径 d [mm]（中実）</t>
        </is>
      </c>
      <c r="B7" s="3" t="n">
        <v>20</v>
      </c>
    </row>
    <row r="8">
      <c r="A8" s="2" t="inlineStr">
        <is>
          <t>中空軸：外径 D [mm]（任意）</t>
        </is>
      </c>
      <c r="B8" s="3" t="inlineStr"/>
      <c r="D8" s="4" t="inlineStr">
        <is>
          <t>※ 中空軸を使う場合は D と d_i を入力（dは未使用でもOK）</t>
        </is>
      </c>
    </row>
    <row r="9">
      <c r="A9" s="2" t="inlineStr">
        <is>
          <t>中空軸：内径 d_i [mm]（任意）</t>
        </is>
      </c>
      <c r="B9" s="3" t="inlineStr"/>
    </row>
    <row r="10">
      <c r="A10" s="2" t="inlineStr">
        <is>
          <t>材料 引張強さ σB [MPa]</t>
        </is>
      </c>
      <c r="B10" s="3" t="n">
        <v>800</v>
      </c>
      <c r="D10" s="4" t="inlineStr">
        <is>
          <t>※ 例：S45C調質などは資料に合わせて入力</t>
        </is>
      </c>
    </row>
    <row r="11">
      <c r="A11" s="2" t="inlineStr">
        <is>
          <t>許容係数 c（τa = c×σB）</t>
        </is>
      </c>
      <c r="B11" s="3" t="n">
        <v>0.25</v>
      </c>
      <c r="D11" s="4" t="inlineStr">
        <is>
          <t>一般目安 0.18〜0.30</t>
        </is>
      </c>
    </row>
    <row r="12">
      <c r="A12" s="2" t="inlineStr">
        <is>
          <t>安全率 n</t>
        </is>
      </c>
      <c r="B12" s="3" t="n">
        <v>2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4" customWidth="1" min="1" max="1"/>
    <col width="20" customWidth="1" min="2" max="2"/>
    <col width="4" customWidth="1" min="3" max="3"/>
    <col width="28" customWidth="1" min="4" max="4"/>
    <col width="16" customWidth="1" min="5" max="5"/>
    <col width="10" customWidth="1" min="6" max="6"/>
  </cols>
  <sheetData>
    <row r="1">
      <c r="A1" s="5" t="inlineStr">
        <is>
          <t>計算結果</t>
        </is>
      </c>
    </row>
    <row r="3">
      <c r="A3" s="6" t="inlineStr">
        <is>
          <t>トルク T [N·mm]</t>
        </is>
      </c>
      <c r="B3" s="7">
        <f>入力!B6*1000</f>
        <v/>
      </c>
      <c r="D3" s="6" t="inlineStr">
        <is>
          <t>許容ねじり応力 τa [MPa]</t>
        </is>
      </c>
      <c r="E3" s="7">
        <f>入力!B10*入力!B11/入力!B12</f>
        <v/>
      </c>
    </row>
    <row r="4">
      <c r="A4" s="6" t="inlineStr">
        <is>
          <t>中実軸径 d [mm]</t>
        </is>
      </c>
      <c r="B4" s="7">
        <f>入力!B7</f>
        <v/>
      </c>
      <c r="D4" s="6" t="inlineStr">
        <is>
          <t>判定（中実）</t>
        </is>
      </c>
      <c r="E4" s="7">
        <f>IF(B9&lt;=E3,"OK","NG")</f>
        <v/>
      </c>
    </row>
    <row r="5">
      <c r="A5" s="6" t="inlineStr">
        <is>
          <t>中空 外径 D [mm]</t>
        </is>
      </c>
      <c r="B5" s="7">
        <f>入力!B8</f>
        <v/>
      </c>
      <c r="D5" s="6" t="inlineStr">
        <is>
          <t>判定（中空）</t>
        </is>
      </c>
      <c r="E5" s="7">
        <f>IF(OR(B12="",B12&lt;=E3),IF(B12="","(未入力)","OK"),"NG")</f>
        <v/>
      </c>
    </row>
    <row r="6">
      <c r="A6" s="6" t="inlineStr">
        <is>
          <t>中空 内径 d_i [mm]</t>
        </is>
      </c>
      <c r="B6" s="7">
        <f>入力!B9</f>
        <v/>
      </c>
    </row>
    <row r="7"/>
    <row r="8">
      <c r="A8" s="6" t="inlineStr">
        <is>
          <t>極断面係数 Zp（中実）[mm³]</t>
        </is>
      </c>
      <c r="B8" s="7">
        <f>PI()*B4^3/16</f>
        <v/>
      </c>
    </row>
    <row r="9">
      <c r="A9" s="6" t="inlineStr">
        <is>
          <t>最大ねじり応力 τ（中実）[MPa]</t>
        </is>
      </c>
      <c r="B9" s="7">
        <f>B3/B8</f>
        <v/>
      </c>
    </row>
    <row r="10"/>
    <row r="11">
      <c r="A11" s="6" t="inlineStr">
        <is>
          <t>極断面係数 Zp（中空）[mm³]</t>
        </is>
      </c>
      <c r="B11" s="7">
        <f>IF(AND(B5&gt;0,B6&gt;=0,B5&gt;B6),PI()*(B5^4-B6^4)/(16*B5),"")</f>
        <v/>
      </c>
    </row>
    <row r="12">
      <c r="A12" s="6" t="inlineStr">
        <is>
          <t>最大ねじり応力 τ（中空）[MPa]</t>
        </is>
      </c>
      <c r="B12" s="7">
        <f>IF(B11&lt;&gt;"",B3/B11,"")</f>
        <v/>
      </c>
    </row>
    <row r="13"/>
    <row r="14">
      <c r="A14" s="6" t="inlineStr">
        <is>
          <t>必要最小軸径 d_req（中実）[mm]</t>
        </is>
      </c>
      <c r="B14" s="7">
        <f>(16*B3/(PI()*E3))^(1/3)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4" customWidth="1" min="1" max="1"/>
    <col width="2" customWidth="1" min="2" max="2"/>
    <col width="32" customWidth="1" min="3" max="3"/>
    <col width="2" customWidth="1" min="4" max="4"/>
    <col width="10" customWidth="1" min="5" max="5"/>
    <col width="10" customWidth="1" min="6" max="6"/>
  </cols>
  <sheetData>
    <row r="1">
      <c r="A1" s="5" t="inlineStr">
        <is>
          <t>設計メモ（貼り付け用）</t>
        </is>
      </c>
    </row>
    <row r="3">
      <c r="A3" s="6" t="inlineStr">
        <is>
          <t>案件名</t>
        </is>
      </c>
      <c r="C3" s="8">
        <f>入力!B3</f>
        <v/>
      </c>
    </row>
    <row r="4">
      <c r="A4" s="6" t="inlineStr">
        <is>
          <t>設計者</t>
        </is>
      </c>
      <c r="C4" s="8">
        <f>入力!B4</f>
        <v/>
      </c>
    </row>
    <row r="6">
      <c r="A6" s="6" t="inlineStr">
        <is>
          <t>入力トルク T [N·m]</t>
        </is>
      </c>
      <c r="C6" s="8">
        <f>入力!B6</f>
        <v/>
      </c>
    </row>
    <row r="7">
      <c r="A7" s="6" t="inlineStr">
        <is>
          <t>中実軸径 d [mm]</t>
        </is>
      </c>
      <c r="C7" s="8">
        <f>入力!B7</f>
        <v/>
      </c>
    </row>
    <row r="8">
      <c r="A8" s="6" t="inlineStr">
        <is>
          <t>材料 σB [MPa]</t>
        </is>
      </c>
      <c r="C8" s="8">
        <f>入力!B10</f>
        <v/>
      </c>
    </row>
    <row r="9">
      <c r="A9" s="6" t="inlineStr">
        <is>
          <t>許容係数 c</t>
        </is>
      </c>
      <c r="C9" s="8">
        <f>入力!B11</f>
        <v/>
      </c>
    </row>
    <row r="10">
      <c r="A10" s="6" t="inlineStr">
        <is>
          <t>安全率 n</t>
        </is>
      </c>
      <c r="C10" s="8">
        <f>入力!B12</f>
        <v/>
      </c>
    </row>
    <row r="12">
      <c r="A12" s="6" t="inlineStr">
        <is>
          <t>許容ねじり応力 τa [MPa]</t>
        </is>
      </c>
      <c r="C12" s="8">
        <f>計算!E3</f>
        <v/>
      </c>
    </row>
    <row r="13">
      <c r="A13" s="6" t="inlineStr">
        <is>
          <t>最大ねじり応力 τ（中実）[MPa]</t>
        </is>
      </c>
      <c r="C13" s="8">
        <f>計算!B9</f>
        <v/>
      </c>
    </row>
    <row r="14">
      <c r="A14" s="6" t="inlineStr">
        <is>
          <t>判定（中実）</t>
        </is>
      </c>
      <c r="C14" s="8">
        <f>計算!E4</f>
        <v/>
      </c>
    </row>
    <row r="16">
      <c r="A16" s="6" t="inlineStr">
        <is>
          <t>必要最小軸径 d_req（中実）[mm]</t>
        </is>
      </c>
      <c r="C16" s="8">
        <f>計算!B14</f>
        <v/>
      </c>
    </row>
    <row r="18">
      <c r="A18" s="6" t="inlineStr">
        <is>
          <t>中空軸 τ（中空）[MPa]</t>
        </is>
      </c>
      <c r="C18" s="8">
        <f>計算!B12</f>
        <v/>
      </c>
    </row>
    <row r="19">
      <c r="A19" s="6" t="inlineStr">
        <is>
          <t>判定（中空）</t>
        </is>
      </c>
      <c r="C19" s="8">
        <f>計算!E5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2025-12-21T09:32:38Z</dcterms:created>
  <dcterms:modified xmlns:dcterms="http://purl.org/dc/terms/" xmlns:xsi="http://www.w3.org/2001/XMLSchema-instance" xsi:type="dcterms:W3CDTF">2025-12-21T09:32:38Z</dcterms:modified>
</cp:coreProperties>
</file>