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ねじり応力計算" sheetId="1" state="visible" r:id="rId1"/>
    <sheet xmlns:r="http://schemas.openxmlformats.org/officeDocument/2006/relationships" name="出力（レビュー・報告書）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sz val="14"/>
    </font>
    <font>
      <color rgb="00555555"/>
      <sz val="9"/>
    </font>
    <font>
      <b val="1"/>
    </font>
    <font>
      <b val="1"/>
      <sz val="12"/>
    </font>
  </fonts>
  <fills count="6">
    <fill>
      <patternFill/>
    </fill>
    <fill>
      <patternFill patternType="gray125"/>
    </fill>
    <fill>
      <patternFill patternType="solid">
        <fgColor rgb="00FFFDE7"/>
      </patternFill>
    </fill>
    <fill>
      <patternFill patternType="solid">
        <fgColor rgb="00D9E8FF"/>
      </patternFill>
    </fill>
    <fill>
      <patternFill patternType="solid">
        <fgColor rgb="00F7F7F7"/>
      </patternFill>
    </fill>
    <fill>
      <patternFill patternType="solid">
        <fgColor rgb="00FFFFFF"/>
      </patternFill>
    </fill>
  </fills>
  <borders count="2">
    <border>
      <left/>
      <right/>
      <top/>
      <bottom/>
      <diagonal/>
    </border>
    <border>
      <left style="thin">
        <color rgb="00999999"/>
      </left>
      <right style="thin">
        <color rgb="00999999"/>
      </right>
      <top style="thin">
        <color rgb="00999999"/>
      </top>
      <bottom style="thin">
        <color rgb="00999999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2" borderId="1" pivotButton="0" quotePrefix="0" xfId="0"/>
    <xf numFmtId="0" fontId="4" fillId="0" borderId="0" pivotButton="0" quotePrefix="0" xfId="0"/>
    <xf numFmtId="0" fontId="3" fillId="3" borderId="1" pivotButton="0" quotePrefix="0" xfId="0"/>
    <xf numFmtId="0" fontId="0" fillId="4" borderId="1" pivotButton="0" quotePrefix="0" xfId="0"/>
    <xf numFmtId="2" fontId="0" fillId="4" borderId="1" pivotButton="0" quotePrefix="0" xfId="0"/>
    <xf numFmtId="0" fontId="0" fillId="5" borderId="1" applyAlignment="1" pivotButton="0" quotePrefix="0" xfId="0">
      <alignment vertical="top" wrapText="1"/>
    </xf>
  </cellXfs>
  <cellStyles count="1">
    <cellStyle name="Normal" xfId="0" builtinId="0" hidden="0"/>
  </cellStyles>
  <dxfs count="2">
    <dxf>
      <fill>
        <patternFill patternType="solid">
          <fgColor rgb="00C6EFCE"/>
        </patternFill>
      </fill>
    </dxf>
    <dxf>
      <fill>
        <patternFill patternType="solid">
          <fgColor rgb="00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26"/>
  <sheetViews>
    <sheetView workbookViewId="0">
      <selection activeCell="A1" sqref="A1"/>
    </sheetView>
  </sheetViews>
  <sheetFormatPr baseColWidth="8" defaultRowHeight="15"/>
  <cols>
    <col width="34" customWidth="1" min="1" max="1"/>
    <col width="20" customWidth="1" min="2" max="2"/>
    <col width="4" customWidth="1" min="3" max="3"/>
    <col width="46" customWidth="1" min="4" max="4"/>
    <col width="4" customWidth="1" min="5" max="5"/>
    <col width="10" customWidth="1" min="6" max="6"/>
  </cols>
  <sheetData>
    <row r="1">
      <c r="A1" s="1" t="inlineStr">
        <is>
          <t>ねじり応力 自動計算ツール（中実・円断面）</t>
        </is>
      </c>
    </row>
    <row r="2">
      <c r="A2" s="2" t="inlineStr">
        <is>
          <t>※入力：N·m / mm / MPa　｜　計算：N·mm, mm³, MPa（= N/mm²）</t>
        </is>
      </c>
    </row>
    <row r="4">
      <c r="A4" s="3" t="inlineStr">
        <is>
          <t>案件名</t>
        </is>
      </c>
      <c r="B4" s="4" t="inlineStr"/>
    </row>
    <row r="5">
      <c r="A5" s="3" t="inlineStr">
        <is>
          <t>設計者</t>
        </is>
      </c>
      <c r="B5" s="4" t="inlineStr"/>
    </row>
    <row r="7">
      <c r="A7" s="3" t="inlineStr">
        <is>
          <t>トルク T [N·m]</t>
        </is>
      </c>
      <c r="B7" s="4" t="n">
        <v>80</v>
      </c>
      <c r="D7" s="2" t="inlineStr">
        <is>
          <t>起動/最大負荷の最大値を入力</t>
        </is>
      </c>
    </row>
    <row r="8">
      <c r="A8" s="3" t="inlineStr">
        <is>
          <t>軸径 d [mm]</t>
        </is>
      </c>
      <c r="B8" s="4" t="n">
        <v>25</v>
      </c>
      <c r="D8" s="2" t="inlineStr">
        <is>
          <t>キー溝・段差は別途Ktを検討</t>
        </is>
      </c>
    </row>
    <row r="9">
      <c r="A9" s="3" t="inlineStr">
        <is>
          <t>材料：降伏点（耐力） σy [MPa]</t>
        </is>
      </c>
      <c r="B9" s="4" t="n">
        <v>355</v>
      </c>
    </row>
    <row r="10">
      <c r="A10" s="3" t="inlineStr">
        <is>
          <t>材料：引張強さ σB [MPa]（任意）</t>
        </is>
      </c>
      <c r="B10" s="4" t="n">
        <v>600</v>
      </c>
    </row>
    <row r="11">
      <c r="A11" s="3" t="inlineStr">
        <is>
          <t>安全率 n</t>
        </is>
      </c>
      <c r="B11" s="4" t="n">
        <v>2</v>
      </c>
    </row>
    <row r="12">
      <c r="A12" s="3" t="inlineStr">
        <is>
          <t>許容応力の決め方</t>
        </is>
      </c>
      <c r="B12" s="4" t="inlineStr">
        <is>
          <t>vonMises（推奨）</t>
        </is>
      </c>
      <c r="D12" s="2" t="inlineStr">
        <is>
          <t>選択：vonMises（推奨）／c×σB</t>
        </is>
      </c>
    </row>
    <row r="13">
      <c r="A13" s="3" t="inlineStr">
        <is>
          <t>係数 c（τa=c×σB）</t>
        </is>
      </c>
      <c r="B13" s="4" t="n">
        <v>0.25</v>
      </c>
      <c r="D13" s="2" t="inlineStr">
        <is>
          <t>一般目安 0.18〜0.30</t>
        </is>
      </c>
    </row>
    <row r="15">
      <c r="A15" s="5" t="inlineStr">
        <is>
          <t>計算結果</t>
        </is>
      </c>
    </row>
    <row r="17">
      <c r="A17" s="6" t="inlineStr">
        <is>
          <t>T [N·mm]</t>
        </is>
      </c>
      <c r="B17" s="7">
        <f>B7*1000</f>
        <v/>
      </c>
    </row>
    <row r="18">
      <c r="A18" s="6" t="inlineStr">
        <is>
          <t>極断面係数 Zp [mm³]（中実円）</t>
        </is>
      </c>
      <c r="B18" s="7">
        <f>PI()*B8^3/16</f>
        <v/>
      </c>
    </row>
    <row r="19">
      <c r="A19" s="6" t="inlineStr">
        <is>
          <t>最大ねじり応力 τ [MPa]</t>
        </is>
      </c>
      <c r="B19" s="7">
        <f>B17/B18</f>
        <v/>
      </c>
    </row>
    <row r="20">
      <c r="A20" s="6" t="n"/>
      <c r="B20" s="7" t="n"/>
    </row>
    <row r="21">
      <c r="A21" s="6" t="inlineStr">
        <is>
          <t>許容ねじり応力 τallow [MPa]</t>
        </is>
      </c>
      <c r="B21" s="8">
        <f>IF(B12="vonMises（推奨）", B9/(SQRT(3)*B11), (B13*B10)/B11)</f>
        <v/>
      </c>
    </row>
    <row r="22">
      <c r="A22" s="6" t="inlineStr">
        <is>
          <t>判定（OK/NG）</t>
        </is>
      </c>
      <c r="B22" s="8">
        <f>IF(B19&lt;=B21,"OK","NG")</f>
        <v/>
      </c>
    </row>
    <row r="23">
      <c r="A23" s="6" t="n"/>
      <c r="B23" s="7" t="n"/>
    </row>
    <row r="24">
      <c r="A24" s="6" t="inlineStr">
        <is>
          <t>必要最小軸径 d_req [mm]（τ≤τallow）</t>
        </is>
      </c>
      <c r="B24" s="8">
        <f>(16*B17/(PI()*B21))^(1/3)</f>
        <v/>
      </c>
    </row>
    <row r="26">
      <c r="A26" t="inlineStr">
        <is>
          <t>備考</t>
        </is>
      </c>
      <c r="B26" s="2" t="inlineStr">
        <is>
          <t>・キー溝/段差/スプラインは応力集中係数Ktで補正（τ×Kt）を推奨。</t>
        </is>
      </c>
    </row>
  </sheetData>
  <mergeCells count="4">
    <mergeCell ref="A2:F2"/>
    <mergeCell ref="B26:F26"/>
    <mergeCell ref="A1:F1"/>
    <mergeCell ref="A15:F15"/>
  </mergeCells>
  <conditionalFormatting sqref="B22">
    <cfRule type="expression" priority="1" dxfId="0">
      <formula>B22="OK"</formula>
    </cfRule>
    <cfRule type="expression" priority="2" dxfId="1">
      <formula>B22="NG"</formula>
    </cfRule>
  </conditionalFormatting>
  <dataValidations count="1">
    <dataValidation sqref="B12" showDropDown="0" showInputMessage="0" showErrorMessage="0" allowBlank="0" type="list">
      <formula1>"vonMises（推奨）,c×σB"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20"/>
  <sheetViews>
    <sheetView workbookViewId="0">
      <selection activeCell="A1" sqref="A1"/>
    </sheetView>
  </sheetViews>
  <sheetFormatPr baseColWidth="8" defaultRowHeight="15"/>
  <cols>
    <col width="30" customWidth="1" min="1" max="1"/>
    <col width="2" customWidth="1" min="2" max="2"/>
    <col width="54" customWidth="1" min="3" max="3"/>
    <col width="2" customWidth="1" min="4" max="4"/>
    <col width="10" customWidth="1" min="5" max="5"/>
    <col width="10" customWidth="1" min="6" max="6"/>
  </cols>
  <sheetData>
    <row r="1">
      <c r="A1" s="1" t="inlineStr">
        <is>
          <t>設計レビュー／報告書 用 出力シート（コピペ用）</t>
        </is>
      </c>
    </row>
    <row r="2">
      <c r="A2" s="2" t="inlineStr">
        <is>
          <t>※このシートをPDF化（印刷）または、社内報告書に貼り付けて使用できます。</t>
        </is>
      </c>
    </row>
    <row r="4">
      <c r="A4" s="6" t="inlineStr">
        <is>
          <t>案件名</t>
        </is>
      </c>
      <c r="C4" s="9">
        <f>ねじり応力計算!B4</f>
        <v/>
      </c>
    </row>
    <row r="5">
      <c r="A5" s="6" t="inlineStr">
        <is>
          <t>設計者</t>
        </is>
      </c>
      <c r="C5" s="9">
        <f>ねじり応力計算!B5</f>
        <v/>
      </c>
    </row>
    <row r="6"/>
    <row r="7">
      <c r="A7" s="6" t="inlineStr">
        <is>
          <t>入力トルク T [N·m]</t>
        </is>
      </c>
      <c r="C7" s="9">
        <f>ねじり応力計算!B7</f>
        <v/>
      </c>
    </row>
    <row r="8">
      <c r="A8" s="6" t="inlineStr">
        <is>
          <t>軸径 d [mm]</t>
        </is>
      </c>
      <c r="C8" s="9">
        <f>ねじり応力計算!B8</f>
        <v/>
      </c>
    </row>
    <row r="9">
      <c r="A9" s="6" t="inlineStr">
        <is>
          <t>降伏点（耐力）σy [MPa]</t>
        </is>
      </c>
      <c r="C9" s="9">
        <f>ねじり応力計算!B9</f>
        <v/>
      </c>
    </row>
    <row r="10">
      <c r="A10" s="6" t="inlineStr">
        <is>
          <t>引張強さ σB [MPa]（任意）</t>
        </is>
      </c>
      <c r="C10" s="9">
        <f>ねじり応力計算!B10</f>
        <v/>
      </c>
    </row>
    <row r="11">
      <c r="A11" s="6" t="inlineStr">
        <is>
          <t>安全率 n</t>
        </is>
      </c>
      <c r="C11" s="9">
        <f>ねじり応力計算!B11</f>
        <v/>
      </c>
    </row>
    <row r="12">
      <c r="A12" s="6" t="inlineStr">
        <is>
          <t>許容応力の決め方</t>
        </is>
      </c>
      <c r="C12" s="9">
        <f>ねじり応力計算!B12</f>
        <v/>
      </c>
    </row>
    <row r="13"/>
    <row r="14">
      <c r="A14" s="6" t="inlineStr">
        <is>
          <t>最大ねじり応力 τ [MPa]</t>
        </is>
      </c>
      <c r="C14" s="9">
        <f>ねじり応力計算!B19</f>
        <v/>
      </c>
    </row>
    <row r="15">
      <c r="A15" s="6" t="inlineStr">
        <is>
          <t>許容ねじり応力 τallow [MPa]</t>
        </is>
      </c>
      <c r="C15" s="9">
        <f>ねじり応力計算!B21</f>
        <v/>
      </c>
    </row>
    <row r="16">
      <c r="A16" s="6" t="inlineStr">
        <is>
          <t>判定</t>
        </is>
      </c>
      <c r="C16" s="9">
        <f>ねじり応力計算!B22</f>
        <v/>
      </c>
    </row>
    <row r="17"/>
    <row r="18">
      <c r="A18" s="6" t="inlineStr">
        <is>
          <t>必要最小軸径 d_req [mm]</t>
        </is>
      </c>
      <c r="C18" s="9">
        <f>ねじり応力計算!B24</f>
        <v/>
      </c>
    </row>
    <row r="19"/>
    <row r="20">
      <c r="A20" s="6" t="inlineStr">
        <is>
          <t>メモ（設計上の注意）</t>
        </is>
      </c>
      <c r="C20" s="9" t="inlineStr">
        <is>
          <t>キー溝・段差がある場合は応力集中係数Ktを考慮（τ×Kt）し、疲労が絡む場合はSN曲線で評価。</t>
        </is>
      </c>
    </row>
  </sheetData>
  <mergeCells count="2">
    <mergeCell ref="A2:F2"/>
    <mergeCell ref="A1:F1"/>
  </mergeCells>
  <conditionalFormatting sqref="C16">
    <cfRule type="expression" priority="1" dxfId="0">
      <formula>C16="OK"</formula>
    </cfRule>
    <cfRule type="expression" priority="2" dxfId="1">
      <formula>C16="NG"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2025-12-29T08:32:20Z</dcterms:created>
  <dcterms:modified xmlns:dcterms="http://purl.org/dc/terms/" xmlns:xsi="http://www.w3.org/2001/XMLSchema-instance" xsi:type="dcterms:W3CDTF">2025-12-29T08:32:20Z</dcterms:modified>
</cp:coreProperties>
</file>